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835" activeTab="2"/>
  </bookViews>
  <sheets>
    <sheet name="ln(cs)=f(t)" sheetId="1" r:id="rId1"/>
    <sheet name="cs=f(t)" sheetId="2" r:id="rId2"/>
    <sheet name="Arkusz1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<sst xmlns="http://schemas.openxmlformats.org/spreadsheetml/2006/main" count="22" uniqueCount="18">
  <si>
    <r>
      <t>c</t>
    </r>
    <r>
      <rPr>
        <vertAlign val="subscript"/>
        <sz val="10"/>
        <rFont val="Arial CE"/>
        <family val="0"/>
      </rPr>
      <t>o</t>
    </r>
    <r>
      <rPr>
        <sz val="10"/>
        <rFont val="Arial CE"/>
        <family val="0"/>
      </rPr>
      <t xml:space="preserve"> = </t>
    </r>
  </si>
  <si>
    <t>ao</t>
  </si>
  <si>
    <t>aoo</t>
  </si>
  <si>
    <t>a</t>
  </si>
  <si>
    <r>
      <t>c</t>
    </r>
    <r>
      <rPr>
        <vertAlign val="subscript"/>
        <sz val="10"/>
        <rFont val="Arial CE"/>
        <family val="0"/>
      </rPr>
      <t>s</t>
    </r>
  </si>
  <si>
    <r>
      <t>ln c</t>
    </r>
    <r>
      <rPr>
        <vertAlign val="subscript"/>
        <sz val="10"/>
        <rFont val="Arial CE"/>
        <family val="0"/>
      </rPr>
      <t>s</t>
    </r>
  </si>
  <si>
    <t>y2</t>
  </si>
  <si>
    <t>x</t>
  </si>
  <si>
    <t>xy</t>
  </si>
  <si>
    <t>x2</t>
  </si>
  <si>
    <t>xx</t>
  </si>
  <si>
    <t>yy</t>
  </si>
  <si>
    <t>r</t>
  </si>
  <si>
    <t>t</t>
  </si>
  <si>
    <r>
      <t>c</t>
    </r>
    <r>
      <rPr>
        <vertAlign val="subscript"/>
        <sz val="12"/>
        <rFont val="Times New Roman"/>
        <family val="1"/>
      </rPr>
      <t>s</t>
    </r>
  </si>
  <si>
    <r>
      <t>ln c</t>
    </r>
    <r>
      <rPr>
        <vertAlign val="subscript"/>
        <sz val="12"/>
        <rFont val="Times New Roman"/>
        <family val="1"/>
      </rPr>
      <t>s</t>
    </r>
  </si>
  <si>
    <t>X</t>
  </si>
  <si>
    <t>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</si>
</sst>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</numFmts>
  <fonts count="7">
    <font>
      <sz val="10"/>
      <name val="Arial CE"/>
      <family val="0"/>
    </font>
    <font>
      <vertAlign val="subscript"/>
      <sz val="10"/>
      <name val="Arial CE"/>
      <family val="0"/>
    </font>
    <font>
      <sz val="10"/>
      <name val="Symbol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0"/>
      <color indexed="18"/>
      <name val="Arial CE"/>
      <family val="2"/>
    </font>
    <font>
      <sz val="12"/>
      <color indexed="1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ln(cs)=f(t)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ln cs=f(t)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Arkusz1!$F$31:$F$37</c:f>
              <c:numCache>
                <c:ptCount val="7"/>
                <c:pt idx="0">
                  <c:v>-1.742969305058623</c:v>
                </c:pt>
                <c:pt idx="1">
                  <c:v>-1.9886871784113718</c:v>
                </c:pt>
                <c:pt idx="2">
                  <c:v>-2.3408063058142434</c:v>
                </c:pt>
                <c:pt idx="3">
                  <c:v>-2.900422093749666</c:v>
                </c:pt>
                <c:pt idx="4">
                  <c:v>-3.283414346005772</c:v>
                </c:pt>
                <c:pt idx="5">
                  <c:v>-3.851398383611711</c:v>
                </c:pt>
                <c:pt idx="6">
                  <c:v>-4.382026634673881</c:v>
                </c:pt>
              </c:numCache>
            </c:numRef>
          </c:xVal>
          <c:yVal>
            <c:numRef>
              <c:f>Arkusz1!$D$31:$D$37</c:f>
              <c:numCache>
                <c:ptCount val="7"/>
                <c:pt idx="0">
                  <c:v>2</c:v>
                </c:pt>
                <c:pt idx="1">
                  <c:v>7</c:v>
                </c:pt>
                <c:pt idx="2">
                  <c:v>17</c:v>
                </c:pt>
                <c:pt idx="3">
                  <c:v>27</c:v>
                </c:pt>
                <c:pt idx="4">
                  <c:v>37</c:v>
                </c:pt>
                <c:pt idx="5">
                  <c:v>47</c:v>
                </c:pt>
                <c:pt idx="6">
                  <c:v>57</c:v>
                </c:pt>
              </c:numCache>
            </c:numRef>
          </c:yVal>
          <c:smooth val="0"/>
        </c:ser>
        <c:axId val="2547380"/>
        <c:axId val="22926421"/>
      </c:scatterChart>
      <c:valAx>
        <c:axId val="2547380"/>
        <c:scaling>
          <c:orientation val="minMax"/>
          <c:max val="-1.5"/>
          <c:min val="-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  <a:latin typeface="Arial CE"/>
                    <a:ea typeface="Arial CE"/>
                    <a:cs typeface="Arial CE"/>
                  </a:rPr>
                  <a:t>ln(cs)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defRPr>
            </a:pPr>
          </a:p>
        </c:txPr>
        <c:crossAx val="22926421"/>
        <c:crosses val="autoZero"/>
        <c:crossBetween val="midCat"/>
        <c:dispUnits/>
      </c:valAx>
      <c:valAx>
        <c:axId val="2292642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  <a:latin typeface="Arial CE"/>
                    <a:ea typeface="Arial CE"/>
                    <a:cs typeface="Arial CE"/>
                  </a:rPr>
                  <a:t>t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defRPr>
            </a:pPr>
          </a:p>
        </c:txPr>
        <c:crossAx val="2547380"/>
        <c:crosses val="autoZero"/>
        <c:crossBetween val="midCat"/>
        <c:dispUnits/>
      </c:valAx>
      <c:spPr>
        <a:noFill/>
        <a:ln w="3175">
          <a:solidFill>
            <a:srgbClr val="33339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cs=f(t)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cs=ln(t)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trendline>
            <c:spPr>
              <a:ln w="25400">
                <a:solidFill>
                  <a:srgbClr val="008080"/>
                </a:solidFill>
              </a:ln>
            </c:spPr>
            <c:trendlineType val="log"/>
            <c:dispEq val="0"/>
            <c:dispRSqr val="0"/>
          </c:trendline>
          <c:xVal>
            <c:numRef>
              <c:f>Arkusz1!$E$31:$E$37</c:f>
              <c:numCache>
                <c:ptCount val="7"/>
                <c:pt idx="0">
                  <c:v>0.175</c:v>
                </c:pt>
                <c:pt idx="1">
                  <c:v>0.136875</c:v>
                </c:pt>
                <c:pt idx="2">
                  <c:v>0.09625</c:v>
                </c:pt>
                <c:pt idx="3">
                  <c:v>0.055</c:v>
                </c:pt>
                <c:pt idx="4">
                  <c:v>0.0375</c:v>
                </c:pt>
                <c:pt idx="5">
                  <c:v>0.02125</c:v>
                </c:pt>
                <c:pt idx="6">
                  <c:v>0.0125</c:v>
                </c:pt>
              </c:numCache>
            </c:numRef>
          </c:xVal>
          <c:yVal>
            <c:numRef>
              <c:f>Arkusz1!$D$31:$D$37</c:f>
              <c:numCache>
                <c:ptCount val="7"/>
                <c:pt idx="0">
                  <c:v>2</c:v>
                </c:pt>
                <c:pt idx="1">
                  <c:v>7</c:v>
                </c:pt>
                <c:pt idx="2">
                  <c:v>17</c:v>
                </c:pt>
                <c:pt idx="3">
                  <c:v>27</c:v>
                </c:pt>
                <c:pt idx="4">
                  <c:v>37</c:v>
                </c:pt>
                <c:pt idx="5">
                  <c:v>47</c:v>
                </c:pt>
                <c:pt idx="6">
                  <c:v>57</c:v>
                </c:pt>
              </c:numCache>
            </c:numRef>
          </c:yVal>
          <c:smooth val="0"/>
        </c:ser>
        <c:axId val="5011198"/>
        <c:axId val="45100783"/>
      </c:scatterChart>
      <c:valAx>
        <c:axId val="5011198"/>
        <c:scaling>
          <c:orientation val="minMax"/>
          <c:max val="0.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  <a:latin typeface="Arial CE"/>
                    <a:ea typeface="Arial CE"/>
                    <a:cs typeface="Arial CE"/>
                  </a:rPr>
                  <a:t>cs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defRPr>
            </a:pPr>
          </a:p>
        </c:txPr>
        <c:crossAx val="45100783"/>
        <c:crosses val="autoZero"/>
        <c:crossBetween val="midCat"/>
        <c:dispUnits/>
      </c:valAx>
      <c:valAx>
        <c:axId val="4510078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  <a:latin typeface="Arial CE"/>
                    <a:ea typeface="Arial CE"/>
                    <a:cs typeface="Arial CE"/>
                  </a:rPr>
                  <a:t>t[min]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defRPr>
            </a:pPr>
          </a:p>
        </c:txPr>
        <c:crossAx val="50111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Chart 1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B28">
      <selection activeCell="F51" sqref="F51"/>
    </sheetView>
  </sheetViews>
  <sheetFormatPr defaultColWidth="9.00390625" defaultRowHeight="12.75"/>
  <cols>
    <col min="5" max="5" width="10.375" style="0" customWidth="1"/>
    <col min="6" max="6" width="13.875" style="0" bestFit="1" customWidth="1"/>
    <col min="8" max="8" width="10.125" style="0" customWidth="1"/>
    <col min="9" max="9" width="13.375" style="0" customWidth="1"/>
  </cols>
  <sheetData>
    <row r="1" spans="1:2" ht="15.75">
      <c r="A1" t="s">
        <v>0</v>
      </c>
      <c r="B1">
        <v>0.1</v>
      </c>
    </row>
    <row r="3" spans="1:2" ht="12.75">
      <c r="A3" s="1" t="s">
        <v>1</v>
      </c>
      <c r="B3">
        <v>11</v>
      </c>
    </row>
    <row r="4" spans="1:2" ht="12.75">
      <c r="A4" s="1" t="s">
        <v>2</v>
      </c>
      <c r="B4">
        <v>-3</v>
      </c>
    </row>
    <row r="6" spans="1:11" ht="15.75">
      <c r="A6" s="1" t="s">
        <v>3</v>
      </c>
      <c r="C6" t="s">
        <v>4</v>
      </c>
      <c r="E6" t="s">
        <v>5</v>
      </c>
      <c r="F6" t="s">
        <v>6</v>
      </c>
      <c r="H6" t="s">
        <v>7</v>
      </c>
      <c r="I6" t="s">
        <v>8</v>
      </c>
      <c r="K6" t="s">
        <v>9</v>
      </c>
    </row>
    <row r="7" spans="1:11" ht="12.75">
      <c r="A7">
        <v>11</v>
      </c>
      <c r="C7">
        <f>($B$1*(A7-$B$4))/($B$4+$B$3)</f>
        <v>0.17500000000000002</v>
      </c>
      <c r="E7">
        <f>LN(C7)</f>
        <v>-1.7429693050586228</v>
      </c>
      <c r="F7" s="2">
        <f>E7^2</f>
        <v>3.0379419983765383</v>
      </c>
      <c r="H7">
        <v>2</v>
      </c>
      <c r="I7" s="2">
        <f>H7*E7</f>
        <v>-3.4859386101172456</v>
      </c>
      <c r="K7">
        <f>H7^2</f>
        <v>4</v>
      </c>
    </row>
    <row r="8" spans="1:11" ht="12.75">
      <c r="A8">
        <v>7.95</v>
      </c>
      <c r="C8">
        <f aca="true" t="shared" si="0" ref="C8:C14">($B$1*(A8-$B$4))/($B$4+$B$3)</f>
        <v>0.136875</v>
      </c>
      <c r="E8">
        <f aca="true" t="shared" si="1" ref="E8:E14">LN(C8)</f>
        <v>-1.9886871784113718</v>
      </c>
      <c r="F8" s="2">
        <f aca="true" t="shared" si="2" ref="F8:F14">E8^2</f>
        <v>3.9548766935777833</v>
      </c>
      <c r="H8">
        <v>7</v>
      </c>
      <c r="I8" s="2">
        <f aca="true" t="shared" si="3" ref="I8:I14">H8*E8</f>
        <v>-13.920810248879603</v>
      </c>
      <c r="K8">
        <f aca="true" t="shared" si="4" ref="K8:K14">H8^2</f>
        <v>49</v>
      </c>
    </row>
    <row r="9" spans="1:11" ht="12.75">
      <c r="A9">
        <v>4.7</v>
      </c>
      <c r="C9">
        <f t="shared" si="0"/>
        <v>0.09625</v>
      </c>
      <c r="E9">
        <f t="shared" si="1"/>
        <v>-2.3408063058142434</v>
      </c>
      <c r="F9" s="2">
        <f t="shared" si="2"/>
        <v>5.4793741613397255</v>
      </c>
      <c r="H9">
        <v>17</v>
      </c>
      <c r="I9" s="2">
        <f t="shared" si="3"/>
        <v>-39.793707198842135</v>
      </c>
      <c r="K9">
        <f t="shared" si="4"/>
        <v>289</v>
      </c>
    </row>
    <row r="10" spans="1:11" ht="12.75">
      <c r="A10">
        <v>1.4</v>
      </c>
      <c r="C10">
        <f t="shared" si="0"/>
        <v>0.05500000000000001</v>
      </c>
      <c r="E10">
        <f t="shared" si="1"/>
        <v>-2.900422093749666</v>
      </c>
      <c r="F10" s="2">
        <f t="shared" si="2"/>
        <v>8.412448321911198</v>
      </c>
      <c r="H10">
        <v>27</v>
      </c>
      <c r="I10" s="2">
        <f t="shared" si="3"/>
        <v>-78.31139653124099</v>
      </c>
      <c r="K10">
        <f t="shared" si="4"/>
        <v>729</v>
      </c>
    </row>
    <row r="11" spans="1:11" ht="12.75">
      <c r="A11">
        <v>0</v>
      </c>
      <c r="C11">
        <f t="shared" si="0"/>
        <v>0.037500000000000006</v>
      </c>
      <c r="E11">
        <f t="shared" si="1"/>
        <v>-3.2834143460057716</v>
      </c>
      <c r="F11" s="2">
        <f t="shared" si="2"/>
        <v>10.780809767556509</v>
      </c>
      <c r="H11">
        <v>37</v>
      </c>
      <c r="I11" s="2">
        <f t="shared" si="3"/>
        <v>-121.48633080221354</v>
      </c>
      <c r="K11">
        <f t="shared" si="4"/>
        <v>1369</v>
      </c>
    </row>
    <row r="12" spans="1:11" ht="12.75">
      <c r="A12">
        <v>-1.3</v>
      </c>
      <c r="C12">
        <f t="shared" si="0"/>
        <v>0.02125</v>
      </c>
      <c r="E12">
        <f t="shared" si="1"/>
        <v>-3.851398383611711</v>
      </c>
      <c r="F12" s="2">
        <f t="shared" si="2"/>
        <v>14.8332695092869</v>
      </c>
      <c r="H12">
        <v>47</v>
      </c>
      <c r="I12" s="2">
        <f t="shared" si="3"/>
        <v>-181.0157240297504</v>
      </c>
      <c r="K12">
        <f t="shared" si="4"/>
        <v>2209</v>
      </c>
    </row>
    <row r="13" spans="1:11" ht="12.75">
      <c r="A13">
        <v>-2</v>
      </c>
      <c r="C13">
        <f t="shared" si="0"/>
        <v>0.0125</v>
      </c>
      <c r="E13">
        <f t="shared" si="1"/>
        <v>-4.382026634673881</v>
      </c>
      <c r="F13" s="2">
        <f t="shared" si="2"/>
        <v>19.202157426991302</v>
      </c>
      <c r="H13">
        <v>57</v>
      </c>
      <c r="I13" s="2">
        <f t="shared" si="3"/>
        <v>-249.77551817641123</v>
      </c>
      <c r="K13">
        <f t="shared" si="4"/>
        <v>3249</v>
      </c>
    </row>
    <row r="14" spans="1:12" ht="12.75">
      <c r="A14" s="3">
        <v>-2.8</v>
      </c>
      <c r="B14" s="3"/>
      <c r="C14" s="3">
        <f t="shared" si="0"/>
        <v>0.0025000000000000022</v>
      </c>
      <c r="D14" s="3"/>
      <c r="E14" s="3">
        <f t="shared" si="1"/>
        <v>-5.991464547107981</v>
      </c>
      <c r="F14" s="4">
        <f t="shared" si="2"/>
        <v>35.89764741925184</v>
      </c>
      <c r="G14" s="3"/>
      <c r="H14" s="3">
        <v>67</v>
      </c>
      <c r="I14" s="4">
        <f t="shared" si="3"/>
        <v>-401.42812465623473</v>
      </c>
      <c r="J14" s="3"/>
      <c r="K14" s="3">
        <f t="shared" si="4"/>
        <v>4489</v>
      </c>
      <c r="L14" s="3"/>
    </row>
    <row r="15" spans="5:11" ht="12.75">
      <c r="E15">
        <f>SUM(E7:E14)</f>
        <v>-26.481188794433248</v>
      </c>
      <c r="F15" s="2">
        <f>SUM(F7:F14)</f>
        <v>101.5985252982918</v>
      </c>
      <c r="H15">
        <f>SUM(H7:H14)</f>
        <v>261</v>
      </c>
      <c r="I15" s="2">
        <f>SUM(I7:I14)</f>
        <v>-1089.21755025369</v>
      </c>
      <c r="K15">
        <f>SUM(K7:K14)</f>
        <v>12387</v>
      </c>
    </row>
    <row r="19" spans="6:9" ht="12.75">
      <c r="F19">
        <f>((8*I15-H15*E15))/(8*K15-(H15^2))</f>
        <v>-0.05818079505028063</v>
      </c>
      <c r="I19">
        <f>(((K15*E15)-(H15*I15))/((8*K15)-(H15^2)))</f>
        <v>-1.41200016078875</v>
      </c>
    </row>
    <row r="21" spans="3:4" ht="12.75">
      <c r="C21" t="s">
        <v>10</v>
      </c>
      <c r="D21">
        <f>8*K15-H15^2</f>
        <v>30975</v>
      </c>
    </row>
    <row r="22" spans="3:4" ht="12.75">
      <c r="C22" t="s">
        <v>11</v>
      </c>
      <c r="D22">
        <f>8*F15-(E15^2)</f>
        <v>111.53484241991748</v>
      </c>
    </row>
    <row r="23" spans="3:4" ht="12.75">
      <c r="C23" t="s">
        <v>8</v>
      </c>
      <c r="D23">
        <f>8*I15-E15*H15</f>
        <v>-1802.1501266824425</v>
      </c>
    </row>
    <row r="26" spans="4:5" ht="12.75">
      <c r="D26" t="s">
        <v>12</v>
      </c>
      <c r="E26">
        <f>D23/(((D22)^(1/2))*(D21)^(1/2))</f>
        <v>-0.9695719219371762</v>
      </c>
    </row>
    <row r="29" spans="4:6" ht="13.5" thickBot="1">
      <c r="D29" t="s">
        <v>16</v>
      </c>
      <c r="F29" t="s">
        <v>17</v>
      </c>
    </row>
    <row r="30" spans="4:9" ht="19.5" thickBot="1">
      <c r="D30" s="10" t="s">
        <v>13</v>
      </c>
      <c r="E30" s="11" t="s">
        <v>14</v>
      </c>
      <c r="F30" s="12" t="s">
        <v>15</v>
      </c>
      <c r="G30" t="s">
        <v>9</v>
      </c>
      <c r="H30" t="s">
        <v>6</v>
      </c>
      <c r="I30" t="s">
        <v>8</v>
      </c>
    </row>
    <row r="31" spans="4:9" ht="15.75">
      <c r="D31" s="7">
        <v>2</v>
      </c>
      <c r="E31" s="8">
        <v>0.175</v>
      </c>
      <c r="F31" s="9">
        <f>LN(E31)</f>
        <v>-1.742969305058623</v>
      </c>
      <c r="G31">
        <f>D31^2</f>
        <v>4</v>
      </c>
      <c r="H31">
        <f>F31^2</f>
        <v>3.037941998376539</v>
      </c>
      <c r="I31">
        <f>D31*F31</f>
        <v>-3.485938610117246</v>
      </c>
    </row>
    <row r="32" spans="4:9" ht="15.75">
      <c r="D32" s="6">
        <v>7</v>
      </c>
      <c r="E32" s="5">
        <v>0.136875</v>
      </c>
      <c r="F32" s="9">
        <f aca="true" t="shared" si="5" ref="F32:F38">LN(E32)</f>
        <v>-1.9886871784113718</v>
      </c>
      <c r="G32">
        <f aca="true" t="shared" si="6" ref="G32:G37">D32^2</f>
        <v>49</v>
      </c>
      <c r="H32">
        <f aca="true" t="shared" si="7" ref="H32:H37">F32^2</f>
        <v>3.9548766935777833</v>
      </c>
      <c r="I32">
        <f aca="true" t="shared" si="8" ref="I32:I37">D32*F32</f>
        <v>-13.920810248879603</v>
      </c>
    </row>
    <row r="33" spans="4:9" ht="15.75">
      <c r="D33" s="6">
        <v>17</v>
      </c>
      <c r="E33" s="5">
        <v>0.09625</v>
      </c>
      <c r="F33" s="9">
        <f t="shared" si="5"/>
        <v>-2.3408063058142434</v>
      </c>
      <c r="G33">
        <f t="shared" si="6"/>
        <v>289</v>
      </c>
      <c r="H33">
        <f t="shared" si="7"/>
        <v>5.4793741613397255</v>
      </c>
      <c r="I33">
        <f t="shared" si="8"/>
        <v>-39.793707198842135</v>
      </c>
    </row>
    <row r="34" spans="4:9" ht="15.75">
      <c r="D34" s="6">
        <v>27</v>
      </c>
      <c r="E34" s="5">
        <v>0.055</v>
      </c>
      <c r="F34" s="9">
        <f t="shared" si="5"/>
        <v>-2.900422093749666</v>
      </c>
      <c r="G34">
        <f t="shared" si="6"/>
        <v>729</v>
      </c>
      <c r="H34">
        <f t="shared" si="7"/>
        <v>8.412448321911198</v>
      </c>
      <c r="I34">
        <f t="shared" si="8"/>
        <v>-78.31139653124099</v>
      </c>
    </row>
    <row r="35" spans="4:9" ht="15.75">
      <c r="D35" s="6">
        <v>37</v>
      </c>
      <c r="E35" s="5">
        <v>0.0375</v>
      </c>
      <c r="F35" s="9">
        <f t="shared" si="5"/>
        <v>-3.283414346005772</v>
      </c>
      <c r="G35">
        <f t="shared" si="6"/>
        <v>1369</v>
      </c>
      <c r="H35">
        <f t="shared" si="7"/>
        <v>10.780809767556512</v>
      </c>
      <c r="I35">
        <f t="shared" si="8"/>
        <v>-121.48633080221357</v>
      </c>
    </row>
    <row r="36" spans="4:9" ht="15.75">
      <c r="D36" s="6">
        <v>47</v>
      </c>
      <c r="E36" s="5">
        <v>0.02125</v>
      </c>
      <c r="F36" s="9">
        <f t="shared" si="5"/>
        <v>-3.851398383611711</v>
      </c>
      <c r="G36">
        <f t="shared" si="6"/>
        <v>2209</v>
      </c>
      <c r="H36">
        <f t="shared" si="7"/>
        <v>14.8332695092869</v>
      </c>
      <c r="I36">
        <f t="shared" si="8"/>
        <v>-181.0157240297504</v>
      </c>
    </row>
    <row r="37" spans="4:9" ht="16.5" thickBot="1">
      <c r="D37" s="16">
        <v>57</v>
      </c>
      <c r="E37" s="17">
        <v>0.0125</v>
      </c>
      <c r="F37" s="13">
        <f t="shared" si="5"/>
        <v>-4.382026634673881</v>
      </c>
      <c r="G37">
        <f t="shared" si="6"/>
        <v>3249</v>
      </c>
      <c r="H37">
        <f t="shared" si="7"/>
        <v>19.202157426991302</v>
      </c>
      <c r="I37">
        <f t="shared" si="8"/>
        <v>-249.77551817641123</v>
      </c>
    </row>
    <row r="38" spans="3:9" ht="15.75">
      <c r="C38" s="14"/>
      <c r="D38" s="15">
        <f>SUM(D31:D37)</f>
        <v>194</v>
      </c>
      <c r="E38" s="15">
        <f>SUM(E31:E37)</f>
        <v>0.5343749999999999</v>
      </c>
      <c r="F38" s="15">
        <f>SUM(F31:F37)</f>
        <v>-20.489724247325267</v>
      </c>
      <c r="G38" s="15">
        <f>SUM(G31:G37)</f>
        <v>7898</v>
      </c>
      <c r="H38" s="15">
        <f>SUM(H31:H37)</f>
        <v>65.70087787903996</v>
      </c>
      <c r="I38" s="15">
        <f>SUM(I31:I37)</f>
        <v>-687.7894255974552</v>
      </c>
    </row>
    <row r="39" spans="3:7" ht="12.75">
      <c r="C39" s="14"/>
      <c r="D39" s="14"/>
      <c r="E39" s="14"/>
      <c r="F39" s="14"/>
      <c r="G39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Ania</cp:lastModifiedBy>
  <cp:lastPrinted>2007-01-22T20:40:14Z</cp:lastPrinted>
  <dcterms:created xsi:type="dcterms:W3CDTF">2007-01-22T19:57:49Z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